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CR\PLP\ARCHIVOS GESTIÓN\01. PRESUPUESTO\1.3. Ship y Sireci\Publicación WEB\Colgado_2023\"/>
    </mc:Choice>
  </mc:AlternateContent>
  <xr:revisionPtr revIDLastSave="0" documentId="8_{6BC2EA22-0394-4FF5-97D4-8D7035842F79}" xr6:coauthVersionLast="47" xr6:coauthVersionMax="47" xr10:uidLastSave="{00000000-0000-0000-0000-000000000000}"/>
  <bookViews>
    <workbookView xWindow="-120" yWindow="-120" windowWidth="29040" windowHeight="15840" xr2:uid="{BB2EB22B-AB81-445F-955E-454647FAF641}"/>
  </bookViews>
  <sheets>
    <sheet name="2023" sheetId="1" r:id="rId1"/>
  </sheets>
  <externalReferences>
    <externalReference r:id="rId2"/>
    <externalReference r:id="rId3"/>
  </externalReferences>
  <definedNames>
    <definedName name="aaa" localSheetId="0">#REF!</definedName>
    <definedName name="aaa">#REF!</definedName>
    <definedName name="ABR" localSheetId="0">#REF!</definedName>
    <definedName name="ABR">#REF!</definedName>
    <definedName name="AGO">#REF!</definedName>
    <definedName name="biabl">#REF!</definedName>
    <definedName name="BIABLE">#REF!</definedName>
    <definedName name="cc">[2]CC!#REF!</definedName>
    <definedName name="cob">#REF!</definedName>
    <definedName name="COBE">#REF!</definedName>
    <definedName name="CRUCE">#REF!</definedName>
    <definedName name="CUENTAS">#REF!</definedName>
    <definedName name="DIC">#REF!</definedName>
    <definedName name="EJE">#REF!</definedName>
    <definedName name="ENE">#REF!</definedName>
    <definedName name="FEB">#REF!</definedName>
    <definedName name="fgresadf">#REF!</definedName>
    <definedName name="HI">#REF!</definedName>
    <definedName name="HIS">#REF!</definedName>
    <definedName name="HIST">#REF!</definedName>
    <definedName name="histo">#REF!</definedName>
    <definedName name="JUL">#REF!</definedName>
    <definedName name="JUN">#REF!</definedName>
    <definedName name="JUNIO">#REF!</definedName>
    <definedName name="MAR">#REF!</definedName>
    <definedName name="MAY">#REF!</definedName>
    <definedName name="NOV">#REF!</definedName>
    <definedName name="OCT">#REF!</definedName>
    <definedName name="PLANO">#REF!</definedName>
    <definedName name="PLANO14">#REF!</definedName>
    <definedName name="PLANOMES">#REF!</definedName>
    <definedName name="PLANOTOTAL">#REF!</definedName>
    <definedName name="PPLANOT">#REF!</definedName>
    <definedName name="PPTO">#REF!</definedName>
    <definedName name="PPTOPLANO">#REF!</definedName>
    <definedName name="re">#REF!</definedName>
    <definedName name="reme">#REF!</definedName>
    <definedName name="REP">#REF!</definedName>
    <definedName name="REPO">#REF!</definedName>
    <definedName name="REPORT">#REF!</definedName>
    <definedName name="reporte">#REF!</definedName>
    <definedName name="rm">#REF!</definedName>
    <definedName name="rubro">#REF!</definedName>
    <definedName name="sas">#REF!</definedName>
    <definedName name="SEP">#REF!</definedName>
    <definedName name="SSS">#REF!</definedName>
    <definedName name="SSSS">#REF!</definedName>
    <definedName name="TD">#REF!</definedName>
    <definedName name="TDCOBERTURA">#REF!</definedName>
    <definedName name="TDCOBERTURAUSD">#REF!</definedName>
    <definedName name="TDICOBERTURA">#REF!</definedName>
    <definedName name="TDINCOBERTURA">#REF!</definedName>
    <definedName name="UNO">#REF!</definedName>
    <definedName name="UNOA">#REF!</definedName>
    <definedName name="UNOAG">#REF!</definedName>
    <definedName name="UNOD">#REF!</definedName>
    <definedName name="UNOE">#REF!</definedName>
    <definedName name="UNOF">#REF!</definedName>
    <definedName name="UNOJ">#REF!</definedName>
    <definedName name="UNOJL">#REF!</definedName>
    <definedName name="UNOMY">#REF!</definedName>
    <definedName name="UNOMZ">#REF!</definedName>
    <definedName name="UNON">#REF!</definedName>
    <definedName name="UNOO">#REF!</definedName>
    <definedName name="UNOS">#REF!</definedName>
    <definedName name="VALEJE">#REF!</definedName>
    <definedName name="VALEJEC">#REF!</definedName>
    <definedName name="VALIDACION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E36" i="1" s="1"/>
  <c r="F35" i="1"/>
  <c r="E35" i="1" s="1"/>
  <c r="F34" i="1"/>
  <c r="E34" i="1" s="1"/>
  <c r="F33" i="1"/>
  <c r="E33" i="1" s="1"/>
  <c r="F32" i="1"/>
  <c r="E32" i="1"/>
  <c r="F31" i="1"/>
  <c r="E31" i="1" s="1"/>
  <c r="F30" i="1"/>
  <c r="E30" i="1" s="1"/>
  <c r="F29" i="1"/>
  <c r="E29" i="1"/>
  <c r="F28" i="1"/>
  <c r="E28" i="1" s="1"/>
  <c r="F27" i="1"/>
  <c r="E27" i="1" s="1"/>
  <c r="F26" i="1"/>
  <c r="E26" i="1"/>
  <c r="G23" i="1"/>
  <c r="G19" i="1" s="1"/>
  <c r="G17" i="1" s="1"/>
  <c r="F25" i="1"/>
  <c r="E25" i="1" s="1"/>
  <c r="E23" i="1" s="1"/>
  <c r="F24" i="1"/>
  <c r="E24" i="1"/>
  <c r="F23" i="1"/>
  <c r="F19" i="1" s="1"/>
  <c r="F17" i="1" s="1"/>
  <c r="D23" i="1"/>
  <c r="G21" i="1"/>
  <c r="F21" i="1"/>
  <c r="E21" i="1" s="1"/>
  <c r="D19" i="1"/>
  <c r="D17" i="1" s="1"/>
  <c r="G14" i="1"/>
  <c r="F14" i="1"/>
  <c r="D14" i="1"/>
  <c r="G12" i="1"/>
  <c r="F12" i="1"/>
  <c r="F11" i="1" s="1"/>
  <c r="F9" i="1" s="1"/>
  <c r="G11" i="1"/>
  <c r="G9" i="1" s="1"/>
  <c r="D11" i="1"/>
  <c r="D9" i="1"/>
</calcChain>
</file>

<file path=xl/sharedStrings.xml><?xml version="1.0" encoding="utf-8"?>
<sst xmlns="http://schemas.openxmlformats.org/spreadsheetml/2006/main" count="36" uniqueCount="30">
  <si>
    <t>Presupuesto vigencia 2023</t>
  </si>
  <si>
    <t>Cifras en millones de COP</t>
  </si>
  <si>
    <t>CONCEPTO</t>
  </si>
  <si>
    <t>PRESUPUESTO 
INICIAL</t>
  </si>
  <si>
    <t>TRASLADOS</t>
  </si>
  <si>
    <t>PRESUPUESTO 
VIGENTE</t>
  </si>
  <si>
    <t>EJECUCIÓN</t>
  </si>
  <si>
    <t>INGRESOS</t>
  </si>
  <si>
    <t>-</t>
  </si>
  <si>
    <t>DISPONIBILIDAD INICIAL</t>
  </si>
  <si>
    <t>Caja</t>
  </si>
  <si>
    <t>RECURSOS DE CAPITAL</t>
  </si>
  <si>
    <t>Rendimientos por Operaciones Financieras</t>
  </si>
  <si>
    <t>GASTOS</t>
  </si>
  <si>
    <t>GASTOS DE FUNCIONAMIENTO</t>
  </si>
  <si>
    <t>GASTOS DE PERSONAL</t>
  </si>
  <si>
    <t>GASTOS GENERALES</t>
  </si>
  <si>
    <t>Activos y Otros Activos</t>
  </si>
  <si>
    <t>Arrendamientos                                         </t>
  </si>
  <si>
    <t>Comisiones</t>
  </si>
  <si>
    <t>Contingencias Mecanismos de Resolución</t>
  </si>
  <si>
    <t>Contribuciones y Afiliaciones                          </t>
  </si>
  <si>
    <t>Diversos</t>
  </si>
  <si>
    <t>Divulgación</t>
  </si>
  <si>
    <t>Gastos de Viaje</t>
  </si>
  <si>
    <t>Gestión de Activos</t>
  </si>
  <si>
    <t>Honorarios                                             </t>
  </si>
  <si>
    <t>Impuestos y Gravámenes</t>
  </si>
  <si>
    <t>Mantenimiento y Reparaciones           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</si>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</sst>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6"/>
      <color theme="1" tint="0.249977111117893"/>
      <name val="Arial Narrow"/>
      <family val="2"/>
    </font>
    <font>
      <sz val="11"/>
      <color theme="1" tint="0.249977111117893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Trebuchet MS"/>
      <family val="2"/>
    </font>
    <font>
      <b/>
      <sz val="11"/>
      <color theme="0"/>
      <name val="Arial Narrow"/>
      <family val="2"/>
    </font>
    <font>
      <b/>
      <sz val="10"/>
      <color theme="0"/>
      <name val="Trebuchet MS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Trebuchet MS"/>
      <family val="2"/>
    </font>
    <font>
      <i/>
      <sz val="11"/>
      <name val="Arial Narrow"/>
      <family val="2"/>
    </font>
    <font>
      <sz val="11"/>
      <name val="Arial Narrow"/>
      <family val="2"/>
    </font>
    <font>
      <sz val="10"/>
      <name val="Trebuchet MS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  <font>
      <sz val="10"/>
      <name val="Arial Narrow"/>
      <family val="2"/>
    </font>
    <font>
      <b/>
      <sz val="11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2" fillId="3" borderId="0" xfId="0" applyFont="1" applyFill="1"/>
    <xf numFmtId="4" fontId="3" fillId="2" borderId="0" xfId="0" applyNumberFormat="1" applyFont="1" applyFill="1" applyAlignment="1">
      <alignment horizontal="left"/>
    </xf>
    <xf numFmtId="4" fontId="4" fillId="2" borderId="0" xfId="0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0" xfId="0" applyFont="1" applyFill="1"/>
    <xf numFmtId="164" fontId="7" fillId="4" borderId="1" xfId="0" applyNumberFormat="1" applyFont="1" applyFill="1" applyBorder="1" applyAlignment="1">
      <alignment vertical="center"/>
    </xf>
    <xf numFmtId="165" fontId="7" fillId="4" borderId="5" xfId="0" applyNumberFormat="1" applyFont="1" applyFill="1" applyBorder="1" applyAlignment="1">
      <alignment horizontal="center" vertical="center"/>
    </xf>
    <xf numFmtId="165" fontId="8" fillId="4" borderId="6" xfId="0" applyNumberFormat="1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Alignment="1">
      <alignment vertical="center"/>
    </xf>
    <xf numFmtId="165" fontId="9" fillId="3" borderId="0" xfId="0" applyNumberFormat="1" applyFont="1" applyFill="1"/>
    <xf numFmtId="165" fontId="6" fillId="3" borderId="0" xfId="0" applyNumberFormat="1" applyFont="1" applyFill="1" applyAlignment="1">
      <alignment vertical="center"/>
    </xf>
    <xf numFmtId="164" fontId="10" fillId="5" borderId="7" xfId="0" applyNumberFormat="1" applyFont="1" applyFill="1" applyBorder="1" applyAlignment="1">
      <alignment vertical="center"/>
    </xf>
    <xf numFmtId="165" fontId="10" fillId="5" borderId="5" xfId="0" applyNumberFormat="1" applyFont="1" applyFill="1" applyBorder="1" applyAlignment="1">
      <alignment horizontal="center" vertical="center"/>
    </xf>
    <xf numFmtId="165" fontId="11" fillId="5" borderId="8" xfId="0" applyNumberFormat="1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4" fontId="2" fillId="3" borderId="0" xfId="0" applyNumberFormat="1" applyFont="1" applyFill="1"/>
    <xf numFmtId="164" fontId="12" fillId="2" borderId="10" xfId="0" applyNumberFormat="1" applyFont="1" applyFill="1" applyBorder="1" applyAlignment="1">
      <alignment vertical="center"/>
    </xf>
    <xf numFmtId="165" fontId="13" fillId="2" borderId="5" xfId="0" applyNumberFormat="1" applyFont="1" applyFill="1" applyBorder="1" applyAlignment="1">
      <alignment horizontal="center" vertical="center"/>
    </xf>
    <xf numFmtId="165" fontId="14" fillId="2" borderId="11" xfId="0" applyNumberFormat="1" applyFont="1" applyFill="1" applyBorder="1" applyAlignment="1">
      <alignment horizontal="center" vertical="center"/>
    </xf>
    <xf numFmtId="165" fontId="13" fillId="2" borderId="12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vertical="center"/>
    </xf>
    <xf numFmtId="164" fontId="5" fillId="5" borderId="7" xfId="0" applyNumberFormat="1" applyFont="1" applyFill="1" applyBorder="1" applyAlignment="1">
      <alignment vertical="center"/>
    </xf>
    <xf numFmtId="165" fontId="11" fillId="5" borderId="3" xfId="0" applyNumberFormat="1" applyFont="1" applyFill="1" applyBorder="1" applyAlignment="1">
      <alignment horizontal="center" vertical="center"/>
    </xf>
    <xf numFmtId="165" fontId="13" fillId="2" borderId="13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165" fontId="15" fillId="4" borderId="5" xfId="0" applyNumberFormat="1" applyFont="1" applyFill="1" applyBorder="1" applyAlignment="1">
      <alignment horizontal="center" vertical="center"/>
    </xf>
    <xf numFmtId="165" fontId="16" fillId="3" borderId="0" xfId="0" applyNumberFormat="1" applyFont="1" applyFill="1" applyAlignment="1">
      <alignment vertical="center"/>
    </xf>
    <xf numFmtId="164" fontId="5" fillId="6" borderId="7" xfId="0" applyNumberFormat="1" applyFont="1" applyFill="1" applyBorder="1" applyAlignment="1">
      <alignment vertical="center"/>
    </xf>
    <xf numFmtId="165" fontId="5" fillId="6" borderId="5" xfId="0" applyNumberFormat="1" applyFont="1" applyFill="1" applyBorder="1" applyAlignment="1">
      <alignment horizontal="center" vertical="center"/>
    </xf>
    <xf numFmtId="165" fontId="17" fillId="6" borderId="5" xfId="0" applyNumberFormat="1" applyFont="1" applyFill="1" applyBorder="1" applyAlignment="1">
      <alignment horizontal="center" vertical="center"/>
    </xf>
    <xf numFmtId="165" fontId="13" fillId="3" borderId="0" xfId="0" applyNumberFormat="1" applyFont="1" applyFill="1" applyAlignment="1">
      <alignment vertical="center"/>
    </xf>
    <xf numFmtId="165" fontId="5" fillId="5" borderId="14" xfId="0" applyNumberFormat="1" applyFont="1" applyFill="1" applyBorder="1" applyAlignment="1">
      <alignment horizontal="center" vertical="center"/>
    </xf>
    <xf numFmtId="164" fontId="18" fillId="2" borderId="15" xfId="0" applyNumberFormat="1" applyFont="1" applyFill="1" applyBorder="1" applyAlignment="1">
      <alignment vertical="center"/>
    </xf>
    <xf numFmtId="165" fontId="13" fillId="2" borderId="16" xfId="0" applyNumberFormat="1" applyFont="1" applyFill="1" applyBorder="1" applyAlignment="1">
      <alignment horizontal="center" vertical="center"/>
    </xf>
    <xf numFmtId="165" fontId="13" fillId="2" borderId="17" xfId="0" applyNumberFormat="1" applyFont="1" applyFill="1" applyBorder="1" applyAlignment="1">
      <alignment horizontal="center" vertical="center"/>
    </xf>
    <xf numFmtId="165" fontId="0" fillId="2" borderId="18" xfId="0" applyNumberForma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vertical="center"/>
    </xf>
    <xf numFmtId="165" fontId="13" fillId="2" borderId="18" xfId="0" applyNumberFormat="1" applyFont="1" applyFill="1" applyBorder="1" applyAlignment="1">
      <alignment horizontal="center" vertical="center"/>
    </xf>
    <xf numFmtId="43" fontId="2" fillId="3" borderId="0" xfId="1" applyFont="1" applyFill="1"/>
    <xf numFmtId="0" fontId="19" fillId="2" borderId="0" xfId="0" applyFont="1" applyFill="1"/>
    <xf numFmtId="164" fontId="12" fillId="2" borderId="15" xfId="0" applyNumberFormat="1" applyFont="1" applyFill="1" applyBorder="1" applyAlignment="1">
      <alignment vertical="center"/>
    </xf>
    <xf numFmtId="164" fontId="12" fillId="2" borderId="19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164" fontId="18" fillId="2" borderId="20" xfId="0" applyNumberFormat="1" applyFont="1" applyFill="1" applyBorder="1" applyAlignment="1">
      <alignment vertical="center"/>
    </xf>
    <xf numFmtId="165" fontId="13" fillId="2" borderId="21" xfId="0" applyNumberFormat="1" applyFont="1" applyFill="1" applyBorder="1" applyAlignment="1">
      <alignment horizontal="center" vertical="center"/>
    </xf>
    <xf numFmtId="165" fontId="13" fillId="2" borderId="22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/>
    <xf numFmtId="10" fontId="2" fillId="3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justify" vertical="top" wrapText="1"/>
    </xf>
    <xf numFmtId="9" fontId="2" fillId="3" borderId="0" xfId="0" applyNumberFormat="1" applyFont="1" applyFill="1"/>
    <xf numFmtId="164" fontId="2" fillId="3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179293</xdr:colOff>
      <xdr:row>0</xdr:row>
      <xdr:rowOff>156887</xdr:rowOff>
    </xdr:from>
    <xdr:to>
      <xdr:col>2</xdr:col>
      <xdr:colOff>1557618</xdr:colOff>
      <xdr:row>3</xdr:row>
      <xdr:rowOff>61224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D560D61-440B-4E5A-8B71-7C58AF01A0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6" t="23216" r="6390" b="17524"/>
        <a:stretch/>
      </xdr:blipFill>
      <xdr:spPr bwMode="auto">
        <a:xfrm>
          <a:off x="265018" y="156887"/>
          <a:ext cx="1559300" cy="390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rmes\DOC_FOGAFIN\SCR\PLP\ARCHIVOS%20GESTI&#211;N\01.%20PRESUPUESTO\1.3.%20Ship%20y%20Sireci\Publicaci&#243;n%20WEB\Colgado_2023\1.presupuesto_gobenlinea_1ertrim.xlsx" TargetMode="External"/><Relationship Id="rId1" Type="http://schemas.openxmlformats.org/officeDocument/2006/relationships/externalLinkPath" Target="1.presupuesto_gobenlinea_1er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S\Doc_Fogafin\Nhernandez\01.%20FINANCIERO\1.1%20Ejecuci&#243;n%20Presupuesto\2016\0.4%20Abr_16\COMIT&#201;%20No.%20129\COMIT&#201;%20No%20129%20(1904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aliment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CUE"/>
      <sheetName val="MES DEPURADO"/>
      <sheetName val="Hoja1"/>
      <sheetName val="PLN"/>
      <sheetName val="TD"/>
      <sheetName val="RESUMEN"/>
      <sheetName val="PARTICIPACIÓN"/>
      <sheetName val="DISPERSIÓN"/>
      <sheetName val="SUBDIRECCIÓN"/>
      <sheetName val="HISTOGRAMAS"/>
      <sheetName val="ÁREAS"/>
      <sheetName val="MESES"/>
      <sheetName val="REESTIMACIÓN"/>
      <sheetName val="TD R2"/>
      <sheetName val="DIFER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466C-61CD-4862-9BAB-344BE5C889BB}">
  <sheetPr>
    <pageSetUpPr fitToPage="1"/>
  </sheetPr>
  <dimension ref="A1:I45"/>
  <sheetViews>
    <sheetView tabSelected="1" zoomScale="90" zoomScaleNormal="90" workbookViewId="0">
      <selection activeCell="J25" sqref="J25"/>
    </sheetView>
  </sheetViews>
  <sheetFormatPr baseColWidth="10" defaultRowHeight="12.75" x14ac:dyDescent="0.2"/>
  <cols>
    <col min="1" max="1" width="1.28515625" style="2" customWidth="1"/>
    <col min="2" max="2" width="2.7109375" style="2" customWidth="1"/>
    <col min="3" max="3" width="49.28515625" style="2" customWidth="1"/>
    <col min="4" max="4" width="14.28515625" style="2" bestFit="1" customWidth="1"/>
    <col min="5" max="5" width="14.42578125" style="2" customWidth="1"/>
    <col min="6" max="6" width="18.28515625" style="2" bestFit="1" customWidth="1"/>
    <col min="7" max="7" width="13.5703125" style="55" bestFit="1" customWidth="1"/>
    <col min="8" max="8" width="14.5703125" style="2" bestFit="1" customWidth="1"/>
    <col min="9" max="9" width="15.28515625" style="2" bestFit="1" customWidth="1"/>
    <col min="10" max="10" width="12.28515625" style="2" bestFit="1" customWidth="1"/>
    <col min="11" max="16384" width="11.42578125" style="2"/>
  </cols>
  <sheetData>
    <row r="1" spans="1:8" x14ac:dyDescent="0.2">
      <c r="A1" s="1"/>
      <c r="B1" s="1"/>
      <c r="C1" s="1"/>
      <c r="D1" s="1"/>
      <c r="G1" s="2"/>
    </row>
    <row r="2" spans="1:8" x14ac:dyDescent="0.2">
      <c r="A2" s="1"/>
      <c r="B2" s="1"/>
      <c r="C2" s="1"/>
      <c r="D2" s="1"/>
      <c r="G2" s="2"/>
    </row>
    <row r="3" spans="1:8" x14ac:dyDescent="0.2">
      <c r="A3" s="1"/>
      <c r="B3" s="1"/>
      <c r="C3" s="1"/>
      <c r="D3" s="1"/>
      <c r="G3" s="2"/>
    </row>
    <row r="4" spans="1:8" ht="20.25" x14ac:dyDescent="0.3">
      <c r="A4" s="1"/>
      <c r="B4" s="1"/>
      <c r="C4" s="3" t="s">
        <v>0</v>
      </c>
      <c r="D4" s="1"/>
      <c r="G4" s="2"/>
    </row>
    <row r="5" spans="1:8" ht="16.5" x14ac:dyDescent="0.3">
      <c r="A5" s="1"/>
      <c r="B5" s="1"/>
      <c r="C5" s="4" t="s">
        <v>1</v>
      </c>
      <c r="D5" s="1"/>
      <c r="G5" s="2"/>
    </row>
    <row r="6" spans="1:8" ht="4.5" customHeight="1" thickBot="1" x14ac:dyDescent="0.35">
      <c r="A6" s="1"/>
      <c r="B6" s="1"/>
      <c r="C6" s="3"/>
      <c r="D6" s="1"/>
      <c r="G6" s="2"/>
    </row>
    <row r="7" spans="1:8" ht="39.75" customHeight="1" thickBot="1" x14ac:dyDescent="0.25">
      <c r="A7" s="1"/>
      <c r="B7" s="1"/>
      <c r="C7" s="5" t="s">
        <v>2</v>
      </c>
      <c r="D7" s="6" t="s">
        <v>3</v>
      </c>
      <c r="E7" s="7" t="s">
        <v>4</v>
      </c>
      <c r="F7" s="6" t="s">
        <v>5</v>
      </c>
      <c r="G7" s="8" t="s">
        <v>6</v>
      </c>
    </row>
    <row r="8" spans="1:8" ht="6" customHeight="1" thickBot="1" x14ac:dyDescent="0.35">
      <c r="E8" s="9"/>
      <c r="F8" s="9"/>
      <c r="G8" s="9"/>
    </row>
    <row r="9" spans="1:8" ht="17.25" thickBot="1" x14ac:dyDescent="0.25">
      <c r="A9" s="1"/>
      <c r="B9" s="1"/>
      <c r="C9" s="10" t="s">
        <v>7</v>
      </c>
      <c r="D9" s="11">
        <f>+D11+D14</f>
        <v>66985.52</v>
      </c>
      <c r="E9" s="12" t="s">
        <v>8</v>
      </c>
      <c r="F9" s="13">
        <f>+F11+F14</f>
        <v>68524.47</v>
      </c>
      <c r="G9" s="13">
        <f>+G11+G14</f>
        <v>32771.58</v>
      </c>
    </row>
    <row r="10" spans="1:8" ht="6" customHeight="1" thickBot="1" x14ac:dyDescent="0.35">
      <c r="C10" s="14"/>
      <c r="D10" s="15"/>
      <c r="E10" s="16"/>
      <c r="F10" s="15"/>
      <c r="G10" s="15"/>
    </row>
    <row r="11" spans="1:8" ht="17.25" thickBot="1" x14ac:dyDescent="0.25">
      <c r="A11" s="1"/>
      <c r="B11" s="1"/>
      <c r="C11" s="17" t="s">
        <v>9</v>
      </c>
      <c r="D11" s="18">
        <f>+D12</f>
        <v>66356</v>
      </c>
      <c r="E11" s="19" t="s">
        <v>8</v>
      </c>
      <c r="F11" s="20">
        <f>F12</f>
        <v>66356</v>
      </c>
      <c r="G11" s="20">
        <f>G12</f>
        <v>32771.58</v>
      </c>
      <c r="H11" s="21"/>
    </row>
    <row r="12" spans="1:8" ht="17.25" thickBot="1" x14ac:dyDescent="0.25">
      <c r="A12" s="1"/>
      <c r="B12" s="1"/>
      <c r="C12" s="22" t="s">
        <v>10</v>
      </c>
      <c r="D12" s="23">
        <v>66356</v>
      </c>
      <c r="E12" s="24" t="s">
        <v>8</v>
      </c>
      <c r="F12" s="25">
        <f>+D12</f>
        <v>66356</v>
      </c>
      <c r="G12" s="25">
        <f>32000+771.58</f>
        <v>32771.58</v>
      </c>
      <c r="H12" s="21"/>
    </row>
    <row r="13" spans="1:8" ht="6" customHeight="1" thickBot="1" x14ac:dyDescent="0.25">
      <c r="C13" s="14"/>
      <c r="D13" s="26"/>
      <c r="F13" s="26"/>
      <c r="G13" s="26"/>
    </row>
    <row r="14" spans="1:8" ht="17.25" thickBot="1" x14ac:dyDescent="0.25">
      <c r="A14" s="1"/>
      <c r="B14" s="1"/>
      <c r="C14" s="27" t="s">
        <v>11</v>
      </c>
      <c r="D14" s="18">
        <f>+D15</f>
        <v>629.52</v>
      </c>
      <c r="E14" s="28" t="s">
        <v>8</v>
      </c>
      <c r="F14" s="18">
        <f>+SUM(F15:F15)</f>
        <v>2168.4699999999998</v>
      </c>
      <c r="G14" s="18">
        <f>+SUM(G15:G15)</f>
        <v>0</v>
      </c>
      <c r="H14" s="1"/>
    </row>
    <row r="15" spans="1:8" ht="17.25" thickBot="1" x14ac:dyDescent="0.25">
      <c r="A15" s="1"/>
      <c r="B15" s="1"/>
      <c r="C15" s="22" t="s">
        <v>12</v>
      </c>
      <c r="D15" s="29">
        <v>629.52</v>
      </c>
      <c r="E15" s="30" t="s">
        <v>8</v>
      </c>
      <c r="F15" s="29">
        <v>2168.4699999999998</v>
      </c>
      <c r="G15" s="29">
        <v>0</v>
      </c>
      <c r="H15" s="1"/>
    </row>
    <row r="16" spans="1:8" ht="6" customHeight="1" thickBot="1" x14ac:dyDescent="0.25">
      <c r="C16" s="14"/>
      <c r="D16" s="26"/>
      <c r="F16" s="26"/>
      <c r="G16" s="1"/>
      <c r="H16" s="1"/>
    </row>
    <row r="17" spans="1:8" ht="17.25" thickBot="1" x14ac:dyDescent="0.25">
      <c r="A17" s="1"/>
      <c r="B17" s="1"/>
      <c r="C17" s="10" t="s">
        <v>13</v>
      </c>
      <c r="D17" s="11">
        <f>+D19</f>
        <v>78601.293645306985</v>
      </c>
      <c r="E17" s="31" t="s">
        <v>8</v>
      </c>
      <c r="F17" s="31">
        <f t="shared" ref="F17:G17" si="0">+F19</f>
        <v>78897.695957060001</v>
      </c>
      <c r="G17" s="31">
        <f t="shared" si="0"/>
        <v>13486.246888239999</v>
      </c>
    </row>
    <row r="18" spans="1:8" ht="6" customHeight="1" thickBot="1" x14ac:dyDescent="0.25">
      <c r="C18" s="14"/>
      <c r="D18" s="26"/>
      <c r="E18" s="32"/>
      <c r="F18" s="32"/>
      <c r="G18" s="32"/>
    </row>
    <row r="19" spans="1:8" ht="17.25" thickBot="1" x14ac:dyDescent="0.25">
      <c r="A19" s="1"/>
      <c r="B19" s="1"/>
      <c r="C19" s="33" t="s">
        <v>14</v>
      </c>
      <c r="D19" s="34">
        <f>+D21+D23</f>
        <v>78601.293645306985</v>
      </c>
      <c r="E19" s="35" t="s">
        <v>8</v>
      </c>
      <c r="F19" s="35">
        <f>+F21+F23</f>
        <v>78897.695957060001</v>
      </c>
      <c r="G19" s="35">
        <f>+G21+G23</f>
        <v>13486.246888239999</v>
      </c>
    </row>
    <row r="20" spans="1:8" ht="6" customHeight="1" thickBot="1" x14ac:dyDescent="0.25">
      <c r="C20" s="14"/>
      <c r="D20" s="26"/>
      <c r="E20" s="26"/>
      <c r="F20" s="26"/>
      <c r="G20" s="26"/>
    </row>
    <row r="21" spans="1:8" ht="17.25" thickBot="1" x14ac:dyDescent="0.25">
      <c r="A21" s="1"/>
      <c r="B21" s="1"/>
      <c r="C21" s="27" t="s">
        <v>15</v>
      </c>
      <c r="D21" s="18">
        <v>18766.207735000004</v>
      </c>
      <c r="E21" s="18">
        <f>+F21-D21</f>
        <v>51.856962999994721</v>
      </c>
      <c r="F21" s="18">
        <f>18818064698/1000000</f>
        <v>18818.064697999998</v>
      </c>
      <c r="G21" s="18">
        <f>4143340159/1000000</f>
        <v>4143.3401590000003</v>
      </c>
    </row>
    <row r="22" spans="1:8" ht="6" customHeight="1" thickBot="1" x14ac:dyDescent="0.25">
      <c r="C22" s="14"/>
      <c r="D22" s="36"/>
      <c r="E22" s="26"/>
      <c r="F22" s="26"/>
      <c r="G22" s="26"/>
    </row>
    <row r="23" spans="1:8" ht="17.25" thickBot="1" x14ac:dyDescent="0.25">
      <c r="A23" s="1"/>
      <c r="B23" s="1"/>
      <c r="C23" s="27" t="s">
        <v>16</v>
      </c>
      <c r="D23" s="18">
        <f>SUM(D24:D36)</f>
        <v>59835.085910306982</v>
      </c>
      <c r="E23" s="37">
        <f>SUM(E24:E36)</f>
        <v>244.54534875300334</v>
      </c>
      <c r="F23" s="37">
        <f>SUM(F24:F36)</f>
        <v>60079.631259059999</v>
      </c>
      <c r="G23" s="37">
        <f>SUM(G24:G36)</f>
        <v>9342.9067292399995</v>
      </c>
    </row>
    <row r="24" spans="1:8" ht="16.5" x14ac:dyDescent="0.2">
      <c r="A24" s="1"/>
      <c r="B24" s="1"/>
      <c r="C24" s="38" t="s">
        <v>17</v>
      </c>
      <c r="D24" s="39">
        <v>1465.1715173234838</v>
      </c>
      <c r="E24" s="40">
        <f>+F24-D24</f>
        <v>-91.257232713483972</v>
      </c>
      <c r="F24" s="40">
        <f>1373914284.61/1000000</f>
        <v>1373.9142846099999</v>
      </c>
      <c r="G24" s="40">
        <v>777.46842220000008</v>
      </c>
    </row>
    <row r="25" spans="1:8" ht="16.5" x14ac:dyDescent="0.2">
      <c r="A25" s="1"/>
      <c r="B25" s="1"/>
      <c r="C25" s="38" t="s">
        <v>18</v>
      </c>
      <c r="D25" s="39">
        <v>2126.0902574953634</v>
      </c>
      <c r="E25" s="41">
        <f t="shared" ref="E25:E36" si="1">+F25-D25</f>
        <v>4.6366039896383882E-9</v>
      </c>
      <c r="F25" s="41">
        <f>2126090257.5/1000000</f>
        <v>2126.0902575</v>
      </c>
      <c r="G25" s="41">
        <v>256.43015804999999</v>
      </c>
    </row>
    <row r="26" spans="1:8" ht="16.5" x14ac:dyDescent="0.2">
      <c r="A26" s="1"/>
      <c r="B26" s="1"/>
      <c r="C26" s="42" t="s">
        <v>19</v>
      </c>
      <c r="D26" s="39">
        <v>25033.059213124736</v>
      </c>
      <c r="E26" s="43">
        <f t="shared" si="1"/>
        <v>5.2641553338617086E-9</v>
      </c>
      <c r="F26" s="43">
        <f>25033059213.13/1000000</f>
        <v>25033.05921313</v>
      </c>
      <c r="G26" s="43">
        <v>661.64276530999996</v>
      </c>
      <c r="H26" s="44"/>
    </row>
    <row r="27" spans="1:8" ht="16.5" x14ac:dyDescent="0.2">
      <c r="A27" s="1"/>
      <c r="B27" s="1"/>
      <c r="C27" s="42" t="s">
        <v>20</v>
      </c>
      <c r="D27" s="39">
        <v>2301.130087</v>
      </c>
      <c r="E27" s="43">
        <f t="shared" si="1"/>
        <v>0</v>
      </c>
      <c r="F27" s="43">
        <f>2301130087/1000000</f>
        <v>2301.130087</v>
      </c>
      <c r="G27" s="43">
        <v>0</v>
      </c>
    </row>
    <row r="28" spans="1:8" ht="16.5" x14ac:dyDescent="0.2">
      <c r="A28" s="1"/>
      <c r="B28" s="1"/>
      <c r="C28" s="42" t="s">
        <v>21</v>
      </c>
      <c r="D28" s="39">
        <v>7432.0086290322579</v>
      </c>
      <c r="E28" s="43">
        <f t="shared" si="1"/>
        <v>-2.2582753445021808E-9</v>
      </c>
      <c r="F28" s="43">
        <f>7432008629.03/1000000</f>
        <v>7432.0086290299996</v>
      </c>
      <c r="G28" s="43">
        <v>2919.2949629999998</v>
      </c>
    </row>
    <row r="29" spans="1:8" ht="16.5" x14ac:dyDescent="0.2">
      <c r="A29" s="45"/>
      <c r="B29" s="45"/>
      <c r="C29" s="46" t="s">
        <v>22</v>
      </c>
      <c r="D29" s="39">
        <v>3486.9325372207313</v>
      </c>
      <c r="E29" s="43">
        <f t="shared" si="1"/>
        <v>244.54534872926843</v>
      </c>
      <c r="F29" s="43">
        <f>3731477885.95/1000000</f>
        <v>3731.4778859499997</v>
      </c>
      <c r="G29" s="43">
        <v>541.31733185999997</v>
      </c>
      <c r="H29" s="21"/>
    </row>
    <row r="30" spans="1:8" ht="16.5" x14ac:dyDescent="0.2">
      <c r="A30" s="45"/>
      <c r="B30" s="45"/>
      <c r="C30" s="47" t="s">
        <v>23</v>
      </c>
      <c r="D30" s="39">
        <v>2430.2073167926264</v>
      </c>
      <c r="E30" s="43">
        <f t="shared" si="1"/>
        <v>-2.6266206987202168E-9</v>
      </c>
      <c r="F30" s="43">
        <f>2430207316.79/1000000</f>
        <v>2430.2073167899998</v>
      </c>
      <c r="G30" s="43">
        <v>0</v>
      </c>
      <c r="H30" s="21"/>
    </row>
    <row r="31" spans="1:8" ht="16.5" x14ac:dyDescent="0.2">
      <c r="A31" s="45"/>
      <c r="B31" s="45"/>
      <c r="C31" s="47" t="s">
        <v>24</v>
      </c>
      <c r="D31" s="39">
        <v>296.40231070125003</v>
      </c>
      <c r="E31" s="43">
        <f t="shared" si="1"/>
        <v>8.7499643086630385E-9</v>
      </c>
      <c r="F31" s="43">
        <f>296402310.71/1000000</f>
        <v>296.40231070999999</v>
      </c>
      <c r="G31" s="43">
        <v>28.9053282</v>
      </c>
      <c r="H31" s="44"/>
    </row>
    <row r="32" spans="1:8" ht="16.5" x14ac:dyDescent="0.2">
      <c r="A32" s="1"/>
      <c r="B32" s="1"/>
      <c r="C32" s="47" t="s">
        <v>25</v>
      </c>
      <c r="D32" s="39">
        <v>33.497998617511513</v>
      </c>
      <c r="E32" s="43">
        <f t="shared" si="1"/>
        <v>2.4884911908884533E-9</v>
      </c>
      <c r="F32" s="43">
        <f>33497998.62/1000000</f>
        <v>33.497998620000004</v>
      </c>
      <c r="G32" s="43">
        <v>2.8917000000000002</v>
      </c>
    </row>
    <row r="33" spans="1:9" ht="16.5" x14ac:dyDescent="0.2">
      <c r="A33" s="1"/>
      <c r="B33" s="1"/>
      <c r="C33" s="42" t="s">
        <v>26</v>
      </c>
      <c r="D33" s="39">
        <v>3981.7063509990212</v>
      </c>
      <c r="E33" s="41">
        <f t="shared" si="1"/>
        <v>69.999999990978722</v>
      </c>
      <c r="F33" s="41">
        <f>4051706350.99/1000000</f>
        <v>4051.7063509899999</v>
      </c>
      <c r="G33" s="41">
        <v>235.18742459999999</v>
      </c>
      <c r="I33" s="48"/>
    </row>
    <row r="34" spans="1:9" ht="16.5" x14ac:dyDescent="0.2">
      <c r="A34" s="1"/>
      <c r="B34" s="1"/>
      <c r="C34" s="42" t="s">
        <v>27</v>
      </c>
      <c r="D34" s="39">
        <v>3409.277</v>
      </c>
      <c r="E34" s="43">
        <f t="shared" si="1"/>
        <v>0</v>
      </c>
      <c r="F34" s="43">
        <f>3409277000/1000000</f>
        <v>3409.277</v>
      </c>
      <c r="G34" s="43">
        <v>800.50141940000003</v>
      </c>
      <c r="H34" s="44"/>
    </row>
    <row r="35" spans="1:9" ht="16.5" x14ac:dyDescent="0.2">
      <c r="A35" s="1"/>
      <c r="B35" s="1"/>
      <c r="C35" s="38" t="s">
        <v>28</v>
      </c>
      <c r="D35" s="39">
        <v>4945.8969270230546</v>
      </c>
      <c r="E35" s="43">
        <f t="shared" si="1"/>
        <v>-11.79999999305528</v>
      </c>
      <c r="F35" s="43">
        <f>4934096927.03/1000000</f>
        <v>4934.0969270299993</v>
      </c>
      <c r="G35" s="43">
        <v>1339.0544211700001</v>
      </c>
      <c r="H35" s="44"/>
    </row>
    <row r="36" spans="1:9" ht="17.25" thickBot="1" x14ac:dyDescent="0.25">
      <c r="A36" s="1"/>
      <c r="B36" s="1"/>
      <c r="C36" s="49" t="s">
        <v>29</v>
      </c>
      <c r="D36" s="50">
        <v>2893.7057649769586</v>
      </c>
      <c r="E36" s="51">
        <f t="shared" si="1"/>
        <v>33.057232723041125</v>
      </c>
      <c r="F36" s="51">
        <f>2926762997.7/1000000</f>
        <v>2926.7629976999997</v>
      </c>
      <c r="G36" s="51">
        <v>1780.2127954500002</v>
      </c>
    </row>
    <row r="37" spans="1:9" ht="3" customHeight="1" x14ac:dyDescent="0.2">
      <c r="A37" s="45"/>
      <c r="B37" s="45"/>
      <c r="C37" s="52"/>
      <c r="D37" s="52"/>
      <c r="G37" s="53"/>
    </row>
    <row r="38" spans="1:9" ht="18.75" customHeight="1" x14ac:dyDescent="0.2">
      <c r="A38" s="45"/>
      <c r="B38" s="45"/>
      <c r="C38" s="54"/>
      <c r="D38" s="54"/>
    </row>
    <row r="39" spans="1:9" x14ac:dyDescent="0.2">
      <c r="A39" s="45"/>
      <c r="B39" s="45"/>
      <c r="C39" s="52"/>
      <c r="D39" s="52"/>
    </row>
    <row r="40" spans="1:9" x14ac:dyDescent="0.2">
      <c r="C40" s="56"/>
      <c r="D40" s="56"/>
    </row>
    <row r="45" spans="1:9" x14ac:dyDescent="0.2">
      <c r="D45" s="21"/>
    </row>
  </sheetData>
  <mergeCells count="1">
    <mergeCell ref="C38:D3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Nathaly Johanna Hernandez Bohorquez</dc:creator>
  <cp:lastModifiedBy>Nathaly Johanna Hernandez Bohorquez</cp:lastModifiedBy>
  <dcterms:created xsi:type="dcterms:W3CDTF">2023-05-04T16:34:51Z</dcterms:created>
  <dcterms:modified xsi:type="dcterms:W3CDTF">2023-05-04T16:36:55Z</dcterms:modified>
</cp:coreProperties>
</file>